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6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13" i="2" l="1"/>
  <c r="F44" i="2"/>
  <c r="E46" i="2"/>
  <c r="E45" i="2"/>
  <c r="E44" i="2" s="1"/>
  <c r="E37" i="2"/>
  <c r="E36" i="2" l="1"/>
  <c r="E38" i="2"/>
  <c r="E39" i="2"/>
  <c r="E40" i="2"/>
  <c r="E41" i="2"/>
  <c r="E42" i="2"/>
  <c r="E35" i="2"/>
  <c r="F17" i="2"/>
  <c r="F12" i="2" s="1"/>
  <c r="F23" i="2"/>
  <c r="E23" i="2" s="1"/>
  <c r="E26" i="2"/>
  <c r="E27" i="2"/>
  <c r="E19" i="2"/>
  <c r="E25" i="2"/>
  <c r="E24" i="2"/>
  <c r="E22" i="2"/>
  <c r="E20" i="2"/>
  <c r="E21" i="2"/>
  <c r="E18" i="2"/>
  <c r="E15" i="2"/>
  <c r="E14" i="2"/>
  <c r="E13" i="2" s="1"/>
  <c r="E12" i="2" l="1"/>
  <c r="E17" i="2"/>
  <c r="E34" i="2"/>
  <c r="E47" i="2" s="1"/>
  <c r="F34" i="2"/>
  <c r="F47" i="2" s="1"/>
</calcChain>
</file>

<file path=xl/sharedStrings.xml><?xml version="1.0" encoding="utf-8"?>
<sst xmlns="http://schemas.openxmlformats.org/spreadsheetml/2006/main" count="148" uniqueCount="98">
  <si>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</si>
  <si>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</si>
  <si>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</si>
  <si>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</si>
  <si>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</si>
  <si>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</si>
  <si>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</si>
  <si>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</si>
  <si>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poštarina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</si>
  <si>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</si>
  <si>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</si>
  <si>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</si>
  <si>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</si>
  <si>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</si>
  <si>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</si>
  <si>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</si>
  <si>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</si>
  <si>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</si>
  <si>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</si>
  <si>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</si>
  <si>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</si>
  <si>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</si>
  <si>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</si>
  <si>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</si>
  <si>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</si>
  <si>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</si>
  <si>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</si>
  <si>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</si>
  <si>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</si>
  <si>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</si>
  <si>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</si>
  <si>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</si>
  <si>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</si>
  <si>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</si>
  <si>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</si>
  <si>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</si>
  <si>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</si>
  <si>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</si>
  <si>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</si>
  <si>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</si>
  <si>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</si>
  <si>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</si>
  <si>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</si>
  <si>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</si>
  <si>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</si>
  <si>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</si>
  <si>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</si>
  <si>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</si>
  <si>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</si>
  <si>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</si>
  <si>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</si>
  <si>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</si>
  <si>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</si>
  <si>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</si>
  <si>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</si>
  <si>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</si>
  <si>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</si>
  <si>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</si>
  <si>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</si>
  <si>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</si>
  <si>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</si>
  <si>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</si>
  <si>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</si>
  <si>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</si>
  <si>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</si>
  <si>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</si>
  <si>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</si>
  <si>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</si>
  <si>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</si>
  <si>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</si>
  <si>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</si>
  <si>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</si>
  <si>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b.2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</si>
  <si>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</si>
  <si>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</si>
  <si>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</si>
  <si>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</si>
  <si>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</si>
  <si>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</si>
  <si>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</si>
  <si>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</si>
  <si>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</si>
  <si>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</si>
  <si>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</si>
  <si>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</si>
  <si>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</si>
  <si>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</si>
  <si>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</si>
  <si>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</si>
  <si>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Klasa:  406-09/16-01/1</t>
  </si>
  <si>
    <t>Urbroj: 2170-55-01-16-1</t>
  </si>
  <si>
    <t>U Rijeci, 27.01.2016.</t>
  </si>
  <si>
    <t>b.3/1</t>
  </si>
  <si>
    <t>energenti</t>
  </si>
  <si>
    <t>C</t>
  </si>
  <si>
    <t>OPREMA                                          422</t>
  </si>
  <si>
    <t xml:space="preserve"> </t>
  </si>
  <si>
    <t>PLAN NABAVE OSNOVNE ŠKOLE TURNIĆ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</si>
</sst>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/>
    </xf>
    <xf numFmtId="1" fontId="2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abSelected="1" topLeftCell="A37" workbookViewId="0">
      <selection activeCell="E6" sqref="E6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86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38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49" t="s">
        <v>96</v>
      </c>
      <c r="B5" s="193" t="s">
        <v>97</v>
      </c>
      <c r="C5" s="193"/>
      <c r="D5" s="193"/>
      <c r="E5" s="193"/>
      <c r="F5" s="193"/>
      <c r="G5" s="193"/>
      <c r="H5" s="193"/>
      <c r="I5" s="193"/>
      <c r="J5" s="193"/>
      <c r="K5" s="150"/>
      <c r="L5" s="150"/>
      <c r="M5" s="18"/>
    </row>
    <row r="6" spans="1:19" s="19" customFormat="1" ht="15.6">
      <c r="A6" s="16"/>
      <c r="B6" s="98"/>
      <c r="C6" s="51"/>
      <c r="D6" s="51"/>
      <c r="E6" s="17"/>
      <c r="F6" s="17"/>
      <c r="G6" s="17"/>
      <c r="H6" s="17"/>
      <c r="I6" s="17"/>
      <c r="J6" s="17"/>
      <c r="K6" s="17"/>
      <c r="L6" s="17"/>
      <c r="M6" s="18"/>
    </row>
    <row r="7" spans="1:19" ht="15.6">
      <c r="B7" s="153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57.6" customHeight="1">
      <c r="A9" s="172" t="s">
        <v>2</v>
      </c>
      <c r="B9" s="175" t="s">
        <v>26</v>
      </c>
      <c r="C9" s="190" t="s">
        <v>24</v>
      </c>
      <c r="D9" s="190" t="s">
        <v>42</v>
      </c>
      <c r="E9" s="178" t="s">
        <v>3</v>
      </c>
      <c r="F9" s="181" t="s">
        <v>40</v>
      </c>
      <c r="G9" s="184" t="s">
        <v>21</v>
      </c>
      <c r="H9" s="57"/>
      <c r="I9" s="158" t="s">
        <v>41</v>
      </c>
      <c r="J9" s="159"/>
      <c r="K9" s="187" t="s">
        <v>32</v>
      </c>
      <c r="L9" s="57"/>
      <c r="M9" s="25"/>
    </row>
    <row r="10" spans="1:19" s="26" customFormat="1" ht="14.4">
      <c r="A10" s="173"/>
      <c r="B10" s="176"/>
      <c r="C10" s="191"/>
      <c r="D10" s="191"/>
      <c r="E10" s="179"/>
      <c r="F10" s="182"/>
      <c r="G10" s="185"/>
      <c r="H10" s="55"/>
      <c r="I10" s="160"/>
      <c r="J10" s="161"/>
      <c r="K10" s="188"/>
      <c r="L10" s="56"/>
      <c r="M10" s="25"/>
    </row>
    <row r="11" spans="1:19" s="26" customFormat="1" ht="15" customHeight="1" thickBot="1">
      <c r="A11" s="174"/>
      <c r="B11" s="177"/>
      <c r="C11" s="192"/>
      <c r="D11" s="192"/>
      <c r="E11" s="180"/>
      <c r="F11" s="183"/>
      <c r="G11" s="186"/>
      <c r="H11" s="73"/>
      <c r="I11" s="162"/>
      <c r="J11" s="163"/>
      <c r="K11" s="189"/>
      <c r="L11" s="60"/>
      <c r="M11" s="25"/>
    </row>
    <row r="12" spans="1:19" s="26" customFormat="1" ht="15" customHeight="1" thickTop="1">
      <c r="A12" s="131" t="s">
        <v>22</v>
      </c>
      <c r="B12" s="147">
        <v>322</v>
      </c>
      <c r="C12" s="132"/>
      <c r="D12" s="132"/>
      <c r="E12" s="133">
        <f>SUM(E13+E17+E23)</f>
        <v>410000</v>
      </c>
      <c r="F12" s="133">
        <f>SUM(F13+F17+F23)</f>
        <v>512500</v>
      </c>
      <c r="G12" s="61"/>
      <c r="H12" s="58"/>
      <c r="I12" s="76"/>
      <c r="J12" s="77"/>
      <c r="K12" s="118"/>
      <c r="L12" s="62"/>
      <c r="M12" s="25"/>
    </row>
    <row r="13" spans="1:19" s="26" customFormat="1" ht="15" customHeight="1">
      <c r="A13" s="131"/>
      <c r="B13" s="147" t="s">
        <v>93</v>
      </c>
      <c r="C13" s="132"/>
      <c r="D13" s="132"/>
      <c r="E13" s="144">
        <f>SUM(E14+E15+E16)</f>
        <v>206960</v>
      </c>
      <c r="F13" s="133">
        <f>SUM(F14:F15:F16)</f>
        <v>258700</v>
      </c>
      <c r="G13" s="142"/>
      <c r="H13" s="58"/>
      <c r="I13" s="76"/>
      <c r="J13" s="77"/>
      <c r="K13" s="120"/>
      <c r="L13" s="62"/>
      <c r="M13" s="25"/>
    </row>
    <row r="14" spans="1:19" s="26" customFormat="1" ht="15" customHeight="1">
      <c r="A14" s="52" t="s">
        <v>53</v>
      </c>
      <c r="B14" s="53" t="s">
        <v>23</v>
      </c>
      <c r="C14" s="53"/>
      <c r="D14" s="53"/>
      <c r="E14" s="69">
        <f>SUM(F14/1.25)</f>
        <v>34000</v>
      </c>
      <c r="F14" s="54">
        <v>42500</v>
      </c>
      <c r="G14" s="66" t="s">
        <v>34</v>
      </c>
      <c r="H14" s="58"/>
      <c r="I14" s="113"/>
      <c r="J14" s="77"/>
      <c r="K14" s="119" t="s">
        <v>28</v>
      </c>
      <c r="L14" s="62"/>
      <c r="M14" s="25"/>
    </row>
    <row r="15" spans="1:19" s="26" customFormat="1" ht="39" customHeight="1">
      <c r="A15" s="52" t="s">
        <v>54</v>
      </c>
      <c r="B15" s="53" t="s">
        <v>25</v>
      </c>
      <c r="C15" s="59"/>
      <c r="D15" s="124" t="s">
        <v>44</v>
      </c>
      <c r="E15" s="148">
        <f t="shared" ref="E15" si="0">SUM(F15/1.25)</f>
        <v>34000</v>
      </c>
      <c r="F15" s="63">
        <v>42500</v>
      </c>
      <c r="G15" s="67" t="s">
        <v>34</v>
      </c>
      <c r="H15" s="68"/>
      <c r="I15" s="74"/>
      <c r="J15" s="78"/>
      <c r="K15" s="119" t="s">
        <v>28</v>
      </c>
      <c r="L15" s="62"/>
      <c r="M15" s="25"/>
    </row>
    <row r="16" spans="1:19" s="65" customFormat="1" ht="45.6" customHeight="1" thickBot="1">
      <c r="A16" s="52" t="s">
        <v>55</v>
      </c>
      <c r="B16" s="53" t="s">
        <v>33</v>
      </c>
      <c r="C16" s="103" t="s">
        <v>84</v>
      </c>
      <c r="D16" s="111" t="s">
        <v>43</v>
      </c>
      <c r="E16" s="148">
        <v>138960</v>
      </c>
      <c r="F16" s="72">
        <v>173700</v>
      </c>
      <c r="G16" s="112" t="s">
        <v>34</v>
      </c>
      <c r="H16" s="68"/>
      <c r="I16" s="164" t="s">
        <v>88</v>
      </c>
      <c r="J16" s="165"/>
      <c r="K16" s="119" t="s">
        <v>28</v>
      </c>
      <c r="L16" s="64"/>
      <c r="M16" s="106"/>
      <c r="N16" s="71"/>
      <c r="O16" s="71"/>
      <c r="P16" s="71"/>
      <c r="Q16" s="71"/>
      <c r="R16" s="71"/>
      <c r="S16" s="71"/>
    </row>
    <row r="17" spans="1:13" s="71" customFormat="1" ht="16.2" customHeight="1">
      <c r="A17" s="107"/>
      <c r="B17" s="108" t="s">
        <v>82</v>
      </c>
      <c r="C17" s="109"/>
      <c r="D17" s="110"/>
      <c r="E17" s="145">
        <f>SUM(E18:E22)</f>
        <v>61440</v>
      </c>
      <c r="F17" s="146">
        <f>SUM(F18:F22)</f>
        <v>76800</v>
      </c>
      <c r="G17" s="66"/>
      <c r="H17" s="58"/>
      <c r="I17" s="74"/>
      <c r="J17" s="75"/>
      <c r="K17" s="120"/>
      <c r="L17" s="62"/>
      <c r="M17" s="70"/>
    </row>
    <row r="18" spans="1:13" ht="13.8">
      <c r="A18" s="45" t="s">
        <v>56</v>
      </c>
      <c r="B18" s="29" t="s">
        <v>47</v>
      </c>
      <c r="C18" s="29"/>
      <c r="D18" s="29"/>
      <c r="E18" s="46">
        <f>SUM(F18/1.25)</f>
        <v>20960</v>
      </c>
      <c r="F18" s="127">
        <v>26200</v>
      </c>
      <c r="G18" s="67" t="s">
        <v>34</v>
      </c>
      <c r="H18" s="27"/>
      <c r="I18" s="79"/>
      <c r="J18" s="80"/>
      <c r="K18" s="121" t="s">
        <v>29</v>
      </c>
      <c r="L18" s="114"/>
    </row>
    <row r="19" spans="1:13" ht="13.8">
      <c r="A19" s="45" t="s">
        <v>57</v>
      </c>
      <c r="B19" s="29" t="s">
        <v>58</v>
      </c>
      <c r="C19" s="29"/>
      <c r="D19" s="29"/>
      <c r="E19" s="46">
        <f>SUM(F19/1.25)</f>
        <v>2800</v>
      </c>
      <c r="F19" s="127">
        <v>3500</v>
      </c>
      <c r="G19" s="67"/>
      <c r="H19" s="27"/>
      <c r="I19" s="129"/>
      <c r="J19" s="80"/>
      <c r="K19" s="121" t="s">
        <v>29</v>
      </c>
      <c r="L19" s="114"/>
    </row>
    <row r="20" spans="1:13" ht="13.8">
      <c r="A20" s="45" t="s">
        <v>59</v>
      </c>
      <c r="B20" s="29" t="s">
        <v>48</v>
      </c>
      <c r="C20" s="29"/>
      <c r="D20" s="29"/>
      <c r="E20" s="46">
        <f t="shared" ref="E20:E23" si="1">SUM(F20/1.25)</f>
        <v>11200</v>
      </c>
      <c r="F20" s="127">
        <v>14000</v>
      </c>
      <c r="G20" s="67" t="s">
        <v>34</v>
      </c>
      <c r="H20" s="27"/>
      <c r="I20" s="79"/>
      <c r="J20" s="81"/>
      <c r="K20" s="121" t="s">
        <v>29</v>
      </c>
      <c r="L20" s="114"/>
    </row>
    <row r="21" spans="1:13" ht="27.6">
      <c r="A21" s="45" t="s">
        <v>60</v>
      </c>
      <c r="B21" s="29" t="s">
        <v>4</v>
      </c>
      <c r="C21" s="29"/>
      <c r="D21" s="29"/>
      <c r="E21" s="46">
        <f t="shared" si="1"/>
        <v>8000</v>
      </c>
      <c r="F21" s="127">
        <v>10000</v>
      </c>
      <c r="G21" s="67" t="s">
        <v>34</v>
      </c>
      <c r="H21" s="27"/>
      <c r="I21" s="79"/>
      <c r="J21" s="80"/>
      <c r="K21" s="143" t="s">
        <v>85</v>
      </c>
      <c r="L21" s="114"/>
    </row>
    <row r="22" spans="1:13" ht="27.6">
      <c r="A22" s="45" t="s">
        <v>61</v>
      </c>
      <c r="B22" s="130" t="s">
        <v>49</v>
      </c>
      <c r="C22" s="29"/>
      <c r="D22" s="29"/>
      <c r="E22" s="46">
        <f t="shared" si="1"/>
        <v>18480</v>
      </c>
      <c r="F22" s="127">
        <v>23100</v>
      </c>
      <c r="G22" s="126" t="s">
        <v>34</v>
      </c>
      <c r="H22" s="27"/>
      <c r="I22" s="79"/>
      <c r="J22" s="80"/>
      <c r="K22" s="121" t="s">
        <v>28</v>
      </c>
      <c r="L22" s="114"/>
    </row>
    <row r="23" spans="1:13" ht="13.8">
      <c r="A23" s="45"/>
      <c r="B23" s="141" t="s">
        <v>81</v>
      </c>
      <c r="C23" s="135"/>
      <c r="D23" s="135"/>
      <c r="E23" s="136">
        <f t="shared" si="1"/>
        <v>141600</v>
      </c>
      <c r="F23" s="151">
        <f>SUM(F24:F33)</f>
        <v>177000</v>
      </c>
      <c r="G23" s="126"/>
      <c r="H23" s="27"/>
      <c r="I23" s="129"/>
      <c r="J23" s="80"/>
      <c r="K23" s="121"/>
      <c r="L23" s="114"/>
    </row>
    <row r="24" spans="1:13" ht="13.8">
      <c r="A24" s="45" t="s">
        <v>62</v>
      </c>
      <c r="B24" s="29" t="s">
        <v>45</v>
      </c>
      <c r="C24" s="29"/>
      <c r="D24" s="29"/>
      <c r="E24" s="46">
        <f>SUM(F24/1.05)</f>
        <v>53333.333333333328</v>
      </c>
      <c r="F24" s="134">
        <v>56000</v>
      </c>
      <c r="G24" s="67" t="s">
        <v>34</v>
      </c>
      <c r="H24" s="27"/>
      <c r="I24" s="128"/>
      <c r="J24" s="80"/>
      <c r="K24" s="121" t="s">
        <v>28</v>
      </c>
      <c r="L24" s="114"/>
    </row>
    <row r="25" spans="1:13" ht="13.8">
      <c r="A25" s="45" t="s">
        <v>63</v>
      </c>
      <c r="B25" s="29" t="s">
        <v>5</v>
      </c>
      <c r="C25" s="29"/>
      <c r="D25" s="29"/>
      <c r="E25" s="46">
        <f>SUM(F25/1.05)</f>
        <v>19333.333333333332</v>
      </c>
      <c r="F25" s="134">
        <v>20300</v>
      </c>
      <c r="G25" s="67" t="s">
        <v>34</v>
      </c>
      <c r="H25" s="27"/>
      <c r="I25" s="125"/>
      <c r="J25" s="80"/>
      <c r="K25" s="121" t="s">
        <v>28</v>
      </c>
      <c r="L25" s="114"/>
    </row>
    <row r="26" spans="1:13" ht="13.8">
      <c r="A26" s="45" t="s">
        <v>64</v>
      </c>
      <c r="B26" s="29" t="s">
        <v>80</v>
      </c>
      <c r="C26" s="29"/>
      <c r="D26" s="29"/>
      <c r="E26" s="46">
        <f>SUM(F26/1.25)</f>
        <v>10560</v>
      </c>
      <c r="F26" s="134">
        <v>13200</v>
      </c>
      <c r="G26" s="67" t="s">
        <v>34</v>
      </c>
      <c r="H26" s="27"/>
      <c r="I26" s="125"/>
      <c r="J26" s="80"/>
      <c r="K26" s="121" t="s">
        <v>28</v>
      </c>
      <c r="L26" s="114"/>
    </row>
    <row r="27" spans="1:13" ht="13.8">
      <c r="A27" s="45" t="s">
        <v>64</v>
      </c>
      <c r="B27" s="29" t="s">
        <v>79</v>
      </c>
      <c r="C27" s="29"/>
      <c r="D27" s="29"/>
      <c r="E27" s="47">
        <f>SUM(F27/1.25)</f>
        <v>19600</v>
      </c>
      <c r="F27" s="127">
        <v>24500</v>
      </c>
      <c r="G27" s="67" t="s">
        <v>34</v>
      </c>
      <c r="H27" s="27"/>
      <c r="I27" s="79"/>
      <c r="J27" s="80"/>
      <c r="K27" s="121" t="s">
        <v>28</v>
      </c>
      <c r="L27" s="114"/>
    </row>
    <row r="28" spans="1:13" ht="13.8">
      <c r="A28" s="45" t="s">
        <v>65</v>
      </c>
      <c r="B28" s="29" t="s">
        <v>19</v>
      </c>
      <c r="C28" s="29"/>
      <c r="D28" s="29"/>
      <c r="E28" s="46">
        <v>8000</v>
      </c>
      <c r="F28" s="127">
        <v>10000</v>
      </c>
      <c r="G28" s="67" t="s">
        <v>34</v>
      </c>
      <c r="H28" s="27"/>
      <c r="I28" s="79"/>
      <c r="J28" s="80"/>
      <c r="K28" s="121" t="s">
        <v>28</v>
      </c>
      <c r="L28" s="114"/>
    </row>
    <row r="29" spans="1:13" ht="13.8">
      <c r="A29" s="45" t="s">
        <v>66</v>
      </c>
      <c r="B29" s="29" t="s">
        <v>15</v>
      </c>
      <c r="C29" s="29"/>
      <c r="D29" s="29"/>
      <c r="E29" s="46">
        <v>1600</v>
      </c>
      <c r="F29" s="127">
        <v>8000</v>
      </c>
      <c r="G29" s="67" t="s">
        <v>34</v>
      </c>
      <c r="H29" s="27"/>
      <c r="I29" s="79"/>
      <c r="J29" s="80"/>
      <c r="K29" s="121" t="s">
        <v>28</v>
      </c>
      <c r="L29" s="114"/>
    </row>
    <row r="30" spans="1:13" ht="13.8">
      <c r="A30" s="45" t="s">
        <v>67</v>
      </c>
      <c r="B30" s="29" t="s">
        <v>16</v>
      </c>
      <c r="C30" s="29"/>
      <c r="D30" s="29"/>
      <c r="E30" s="46">
        <v>3200</v>
      </c>
      <c r="F30" s="127">
        <v>4000</v>
      </c>
      <c r="G30" s="67" t="s">
        <v>34</v>
      </c>
      <c r="H30" s="27"/>
      <c r="I30" s="79"/>
      <c r="J30" s="80"/>
      <c r="K30" s="121" t="s">
        <v>28</v>
      </c>
      <c r="L30" s="114"/>
    </row>
    <row r="31" spans="1:13" ht="13.8">
      <c r="A31" s="45" t="s">
        <v>68</v>
      </c>
      <c r="B31" s="29" t="s">
        <v>6</v>
      </c>
      <c r="C31" s="29"/>
      <c r="D31" s="29"/>
      <c r="E31" s="46">
        <v>16000</v>
      </c>
      <c r="F31" s="134">
        <v>20000</v>
      </c>
      <c r="G31" s="67" t="s">
        <v>34</v>
      </c>
      <c r="H31" s="27"/>
      <c r="I31" s="79"/>
      <c r="J31" s="80"/>
      <c r="K31" s="121" t="s">
        <v>28</v>
      </c>
      <c r="L31" s="114"/>
    </row>
    <row r="32" spans="1:13" ht="13.8">
      <c r="A32" s="45" t="s">
        <v>69</v>
      </c>
      <c r="B32" s="29" t="s">
        <v>17</v>
      </c>
      <c r="C32" s="29"/>
      <c r="D32" s="29"/>
      <c r="E32" s="46">
        <v>8000</v>
      </c>
      <c r="F32" s="127">
        <v>10000</v>
      </c>
      <c r="G32" s="67" t="s">
        <v>34</v>
      </c>
      <c r="H32" s="27"/>
      <c r="I32" s="79"/>
      <c r="J32" s="80"/>
      <c r="K32" s="121" t="s">
        <v>28</v>
      </c>
      <c r="L32" s="114"/>
    </row>
    <row r="33" spans="1:13" ht="13.8">
      <c r="A33" s="45" t="s">
        <v>70</v>
      </c>
      <c r="B33" s="29" t="s">
        <v>27</v>
      </c>
      <c r="C33" s="29"/>
      <c r="D33" s="29"/>
      <c r="E33" s="46">
        <v>9600</v>
      </c>
      <c r="F33" s="127">
        <v>11000</v>
      </c>
      <c r="G33" s="67" t="s">
        <v>34</v>
      </c>
      <c r="H33" s="27"/>
      <c r="I33" s="79"/>
      <c r="J33" s="80"/>
      <c r="K33" s="121" t="s">
        <v>28</v>
      </c>
      <c r="L33" s="114"/>
    </row>
    <row r="34" spans="1:13" ht="13.8">
      <c r="A34" s="152" t="s">
        <v>31</v>
      </c>
      <c r="B34" s="135">
        <v>323</v>
      </c>
      <c r="C34" s="135"/>
      <c r="D34" s="135"/>
      <c r="E34" s="136">
        <f>SUM(E35:E43)</f>
        <v>383120</v>
      </c>
      <c r="F34" s="136">
        <f>SUM(F35:F43)</f>
        <v>478900</v>
      </c>
      <c r="G34" s="28"/>
      <c r="H34" s="28"/>
      <c r="I34" s="82"/>
      <c r="J34" s="83"/>
      <c r="K34" s="121" t="s">
        <v>28</v>
      </c>
      <c r="L34" s="91"/>
    </row>
    <row r="35" spans="1:13" ht="13.8">
      <c r="A35" s="45" t="s">
        <v>71</v>
      </c>
      <c r="B35" s="29" t="s">
        <v>7</v>
      </c>
      <c r="C35" s="29"/>
      <c r="D35" s="29"/>
      <c r="E35" s="46">
        <f>SUM(F35/1.25)</f>
        <v>10400</v>
      </c>
      <c r="F35" s="47">
        <v>13000</v>
      </c>
      <c r="G35" s="67" t="s">
        <v>34</v>
      </c>
      <c r="H35" s="29"/>
      <c r="I35" s="84"/>
      <c r="J35" s="85"/>
      <c r="K35" s="121" t="s">
        <v>28</v>
      </c>
      <c r="L35" s="115"/>
    </row>
    <row r="36" spans="1:13" ht="13.8">
      <c r="A36" s="45" t="s">
        <v>72</v>
      </c>
      <c r="B36" s="29" t="s">
        <v>8</v>
      </c>
      <c r="C36" s="29"/>
      <c r="D36" s="29"/>
      <c r="E36" s="46">
        <f t="shared" ref="E36:E42" si="2">SUM(F36/1.25)</f>
        <v>2560</v>
      </c>
      <c r="F36" s="47">
        <v>3200</v>
      </c>
      <c r="G36" s="67" t="s">
        <v>34</v>
      </c>
      <c r="H36" s="29"/>
      <c r="I36" s="84"/>
      <c r="J36" s="85"/>
      <c r="K36" s="121"/>
      <c r="L36" s="115"/>
    </row>
    <row r="37" spans="1:13" ht="41.4">
      <c r="A37" s="45" t="s">
        <v>73</v>
      </c>
      <c r="B37" s="130" t="s">
        <v>30</v>
      </c>
      <c r="C37" s="29"/>
      <c r="D37" s="29"/>
      <c r="E37" s="46">
        <f t="shared" si="2"/>
        <v>75200</v>
      </c>
      <c r="F37" s="47">
        <v>94000</v>
      </c>
      <c r="G37" s="67"/>
      <c r="H37" s="29"/>
      <c r="I37" s="84"/>
      <c r="J37" s="85"/>
      <c r="K37" s="121" t="s">
        <v>35</v>
      </c>
      <c r="L37" s="115"/>
    </row>
    <row r="38" spans="1:13" ht="41.4">
      <c r="A38" s="45" t="s">
        <v>92</v>
      </c>
      <c r="B38" s="130" t="s">
        <v>30</v>
      </c>
      <c r="C38" s="29"/>
      <c r="D38" s="29"/>
      <c r="E38" s="46">
        <f t="shared" si="2"/>
        <v>16800</v>
      </c>
      <c r="F38" s="47">
        <v>21000</v>
      </c>
      <c r="G38" s="27"/>
      <c r="H38" s="27"/>
      <c r="I38" s="84"/>
      <c r="J38" s="86"/>
      <c r="K38" s="122" t="s">
        <v>29</v>
      </c>
      <c r="L38" s="114"/>
    </row>
    <row r="39" spans="1:13" ht="13.8">
      <c r="A39" s="45" t="s">
        <v>74</v>
      </c>
      <c r="B39" s="29" t="s">
        <v>52</v>
      </c>
      <c r="C39" s="29"/>
      <c r="D39" s="29"/>
      <c r="E39" s="46">
        <f t="shared" si="2"/>
        <v>76160</v>
      </c>
      <c r="F39" s="47">
        <v>95200</v>
      </c>
      <c r="G39" s="27"/>
      <c r="H39" s="27"/>
      <c r="I39" s="87"/>
      <c r="J39" s="88"/>
      <c r="K39" s="122" t="s">
        <v>35</v>
      </c>
      <c r="L39" s="114"/>
    </row>
    <row r="40" spans="1:13" ht="36.75" customHeight="1">
      <c r="A40" s="45" t="s">
        <v>75</v>
      </c>
      <c r="B40" s="137" t="s">
        <v>83</v>
      </c>
      <c r="C40" s="29"/>
      <c r="D40" s="29"/>
      <c r="E40" s="46">
        <f t="shared" si="2"/>
        <v>11200</v>
      </c>
      <c r="F40" s="47">
        <v>14000</v>
      </c>
      <c r="G40" s="67" t="s">
        <v>34</v>
      </c>
      <c r="H40" s="27"/>
      <c r="I40" s="79"/>
      <c r="J40" s="80"/>
      <c r="K40" s="121" t="s">
        <v>29</v>
      </c>
      <c r="L40" s="114"/>
    </row>
    <row r="41" spans="1:13" ht="14.4" customHeight="1">
      <c r="A41" s="45" t="s">
        <v>76</v>
      </c>
      <c r="B41" s="29" t="s">
        <v>51</v>
      </c>
      <c r="C41" s="29"/>
      <c r="D41" s="29"/>
      <c r="E41" s="46">
        <f t="shared" si="2"/>
        <v>8400</v>
      </c>
      <c r="F41" s="47">
        <v>10500</v>
      </c>
      <c r="G41" s="67" t="s">
        <v>34</v>
      </c>
      <c r="H41" s="27"/>
      <c r="I41" s="79"/>
      <c r="J41" s="80"/>
      <c r="K41" s="121" t="s">
        <v>28</v>
      </c>
      <c r="L41" s="114"/>
    </row>
    <row r="42" spans="1:13" ht="13.8">
      <c r="A42" s="45" t="s">
        <v>77</v>
      </c>
      <c r="B42" s="29" t="s">
        <v>9</v>
      </c>
      <c r="C42" s="29"/>
      <c r="D42" s="29"/>
      <c r="E42" s="46">
        <f t="shared" si="2"/>
        <v>2400</v>
      </c>
      <c r="F42" s="47">
        <v>3000</v>
      </c>
      <c r="G42" s="67" t="s">
        <v>34</v>
      </c>
      <c r="H42" s="27"/>
      <c r="I42" s="79"/>
      <c r="J42" s="89"/>
      <c r="K42" s="121" t="s">
        <v>28</v>
      </c>
      <c r="L42" s="114"/>
    </row>
    <row r="43" spans="1:13" ht="14.4">
      <c r="A43" s="45" t="s">
        <v>78</v>
      </c>
      <c r="B43" s="29" t="s">
        <v>39</v>
      </c>
      <c r="C43" s="138" t="s">
        <v>87</v>
      </c>
      <c r="D43" s="29"/>
      <c r="E43" s="46">
        <v>180000</v>
      </c>
      <c r="F43" s="47">
        <v>225000</v>
      </c>
      <c r="G43" s="67" t="s">
        <v>34</v>
      </c>
      <c r="H43" s="27"/>
      <c r="I43" s="166" t="s">
        <v>88</v>
      </c>
      <c r="J43" s="167"/>
      <c r="K43" s="121" t="s">
        <v>28</v>
      </c>
      <c r="L43" s="114"/>
    </row>
    <row r="44" spans="1:13" ht="13.8">
      <c r="A44" s="139" t="s">
        <v>94</v>
      </c>
      <c r="B44" s="135" t="s">
        <v>95</v>
      </c>
      <c r="C44" s="135"/>
      <c r="D44" s="135"/>
      <c r="E44" s="136">
        <f>SUM(E45:E46)</f>
        <v>13357.142857142857</v>
      </c>
      <c r="F44" s="140">
        <f>SUM(F45:F46)</f>
        <v>16000</v>
      </c>
      <c r="G44" s="28"/>
      <c r="H44" s="28"/>
      <c r="I44" s="90"/>
      <c r="J44" s="91"/>
      <c r="K44" s="122"/>
      <c r="L44" s="91"/>
    </row>
    <row r="45" spans="1:13" ht="13.8">
      <c r="A45" s="45" t="s">
        <v>18</v>
      </c>
      <c r="B45" s="29" t="s">
        <v>10</v>
      </c>
      <c r="C45" s="29"/>
      <c r="D45" s="29"/>
      <c r="E45" s="46">
        <f>SUM(F45/1.25)</f>
        <v>8000</v>
      </c>
      <c r="F45" s="47">
        <v>10000</v>
      </c>
      <c r="G45" s="27"/>
      <c r="H45" s="27"/>
      <c r="I45" s="92"/>
      <c r="J45" s="80"/>
      <c r="K45" s="122" t="s">
        <v>29</v>
      </c>
      <c r="L45" s="114"/>
    </row>
    <row r="46" spans="1:13" ht="14.4" thickBot="1">
      <c r="A46" s="48" t="s">
        <v>46</v>
      </c>
      <c r="B46" s="49" t="s">
        <v>20</v>
      </c>
      <c r="C46" s="49"/>
      <c r="D46" s="49"/>
      <c r="E46" s="46">
        <f>SUM(F46/1.12)</f>
        <v>5357.1428571428569</v>
      </c>
      <c r="F46" s="50">
        <v>6000</v>
      </c>
      <c r="G46" s="30"/>
      <c r="H46" s="30"/>
      <c r="I46" s="93"/>
      <c r="J46" s="94"/>
      <c r="K46" s="122" t="s">
        <v>29</v>
      </c>
      <c r="L46" s="116"/>
    </row>
    <row r="47" spans="1:13" ht="15.6" thickTop="1" thickBot="1">
      <c r="A47" s="31"/>
      <c r="B47" s="32" t="s">
        <v>11</v>
      </c>
      <c r="C47" s="32"/>
      <c r="D47" s="32"/>
      <c r="E47" s="33">
        <f>E12+E34+E44</f>
        <v>806477.14285714284</v>
      </c>
      <c r="F47" s="33">
        <f>F12+F34+F44</f>
        <v>1007400</v>
      </c>
      <c r="G47" s="34"/>
      <c r="H47" s="34"/>
      <c r="I47" s="170"/>
      <c r="J47" s="171"/>
      <c r="K47" s="123"/>
      <c r="L47" s="117"/>
    </row>
    <row r="48" spans="1:13">
      <c r="M48" s="8"/>
    </row>
    <row r="49" spans="1:12" ht="15.6">
      <c r="A49" s="156" t="s">
        <v>50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ht="15.6">
      <c r="A50" s="156"/>
      <c r="B50" s="168"/>
      <c r="C50" s="169"/>
      <c r="D50" s="169"/>
      <c r="E50" s="169"/>
      <c r="F50" s="169"/>
      <c r="G50" s="100"/>
      <c r="H50" s="100"/>
      <c r="I50" s="100"/>
      <c r="J50" s="100"/>
      <c r="K50" s="101"/>
      <c r="L50" s="102"/>
    </row>
    <row r="51" spans="1:12">
      <c r="K51" s="35"/>
    </row>
    <row r="52" spans="1:12" ht="15.6">
      <c r="A52" s="98"/>
      <c r="B52" s="98" t="s">
        <v>89</v>
      </c>
      <c r="C52" s="36"/>
      <c r="D52" s="36"/>
      <c r="E52" s="36"/>
      <c r="F52" s="37"/>
      <c r="G52" s="8"/>
      <c r="I52" s="37"/>
      <c r="J52" s="37"/>
      <c r="K52" s="37"/>
      <c r="L52" s="8"/>
    </row>
    <row r="53" spans="1:12" ht="15.6">
      <c r="A53" s="98"/>
      <c r="B53" s="98" t="s">
        <v>90</v>
      </c>
    </row>
    <row r="55" spans="1:12" ht="15.6">
      <c r="B55" s="19" t="s">
        <v>91</v>
      </c>
      <c r="C55" s="96"/>
      <c r="E55" s="104" t="s">
        <v>12</v>
      </c>
      <c r="F55" s="9"/>
      <c r="J55" s="105" t="s">
        <v>13</v>
      </c>
      <c r="K55" s="38"/>
      <c r="L55" s="38"/>
    </row>
    <row r="56" spans="1:12">
      <c r="J56" s="12"/>
      <c r="K56" s="13"/>
      <c r="L56" s="14"/>
    </row>
    <row r="57" spans="1:12" ht="14.4">
      <c r="C57" s="99"/>
      <c r="D57" s="99"/>
      <c r="E57" s="95"/>
      <c r="F57" s="95"/>
      <c r="H57" s="39" t="s">
        <v>14</v>
      </c>
      <c r="I57" s="40"/>
      <c r="J57" s="41"/>
      <c r="K57" s="42"/>
      <c r="L57" s="42"/>
    </row>
    <row r="58" spans="1:12" ht="15.6">
      <c r="C58" s="97"/>
      <c r="E58" s="19" t="s">
        <v>36</v>
      </c>
      <c r="F58" s="19"/>
      <c r="I58" s="154" t="s">
        <v>37</v>
      </c>
      <c r="J58" s="155"/>
      <c r="K58" s="155"/>
      <c r="L58" s="43"/>
    </row>
  </sheetData>
  <mergeCells count="16">
    <mergeCell ref="B5:J5"/>
    <mergeCell ref="I58:K58"/>
    <mergeCell ref="A49:L49"/>
    <mergeCell ref="I9:J11"/>
    <mergeCell ref="I16:J16"/>
    <mergeCell ref="I43:J43"/>
    <mergeCell ref="A50:F50"/>
    <mergeCell ref="I47:J47"/>
    <mergeCell ref="A9:A11"/>
    <mergeCell ref="B9:B11"/>
    <mergeCell ref="E9:E11"/>
    <mergeCell ref="F9:F11"/>
    <mergeCell ref="G9:G11"/>
    <mergeCell ref="K9:K11"/>
    <mergeCell ref="C9:C11"/>
    <mergeCell ref="D9:D11"/>
  </mergeCells>
  <pageMargins left="0.9055118110236221" right="0.9055118110236221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2016-02-05T09:41:51Z</dcterms:modified>
</cp:coreProperties>
</file>